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784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B31" i="1" l="1"/>
  <c r="B33" i="1" l="1"/>
  <c r="B32" i="1"/>
  <c r="C17" i="1" l="1"/>
  <c r="E17" i="1" s="1"/>
  <c r="F27" i="1"/>
  <c r="F29" i="1" s="1"/>
  <c r="D19" i="1"/>
  <c r="B25" i="1" l="1"/>
  <c r="F31" i="1"/>
  <c r="B23" i="1"/>
  <c r="C16" i="1"/>
  <c r="E16" i="1" s="1"/>
  <c r="C10" i="1"/>
  <c r="E10" i="1" s="1"/>
  <c r="C9" i="1"/>
  <c r="E9" i="1" s="1"/>
  <c r="C18" i="1" l="1"/>
  <c r="E18" i="1" s="1"/>
  <c r="C12" i="1" l="1"/>
  <c r="E12" i="1" s="1"/>
  <c r="B24" i="1" l="1"/>
  <c r="B26" i="1" s="1"/>
  <c r="C4" i="1" l="1"/>
  <c r="E4" i="1" s="1"/>
  <c r="C8" i="1" l="1"/>
  <c r="E8" i="1" s="1"/>
  <c r="C14" i="1"/>
  <c r="E14" i="1" s="1"/>
  <c r="C15" i="1"/>
  <c r="E15" i="1" s="1"/>
  <c r="C7" i="1"/>
  <c r="E7" i="1" s="1"/>
  <c r="C6" i="1"/>
  <c r="E6" i="1" s="1"/>
  <c r="C5" i="1"/>
  <c r="E5" i="1" s="1"/>
  <c r="C13" i="1" l="1"/>
  <c r="E13" i="1" s="1"/>
  <c r="C11" i="1"/>
  <c r="E11" i="1" s="1"/>
  <c r="E19" i="1" s="1"/>
  <c r="C19" i="1" l="1"/>
</calcChain>
</file>

<file path=xl/sharedStrings.xml><?xml version="1.0" encoding="utf-8"?>
<sst xmlns="http://schemas.openxmlformats.org/spreadsheetml/2006/main" count="58" uniqueCount="52">
  <si>
    <t>bus</t>
  </si>
  <si>
    <t>chauffeur onderkomen</t>
  </si>
  <si>
    <t>aantal deelnemers</t>
  </si>
  <si>
    <t>parkeergelden</t>
  </si>
  <si>
    <t>chauffeur lunch/diner</t>
  </si>
  <si>
    <t>DT</t>
  </si>
  <si>
    <t>prijs per item €</t>
  </si>
  <si>
    <t>chauffeur fooi?</t>
  </si>
  <si>
    <t>TOTALE KOSTEN</t>
  </si>
  <si>
    <t>KOSTEN</t>
  </si>
  <si>
    <t>INKOMSTEN</t>
  </si>
  <si>
    <t>vrijval voorziening</t>
  </si>
  <si>
    <t>overschot/tekort</t>
  </si>
  <si>
    <t>lunch zaterdag Kloster Marienthal p.p</t>
  </si>
  <si>
    <t>diner Kleinertz p.p</t>
  </si>
  <si>
    <r>
      <t>hotel (</t>
    </r>
    <r>
      <rPr>
        <b/>
        <sz val="11"/>
        <rFont val="Calibri"/>
        <family val="2"/>
        <scheme val="minor"/>
      </rPr>
      <t>per 2pers kamer)</t>
    </r>
  </si>
  <si>
    <t>kosten bezoek Brogsitter p.p</t>
  </si>
  <si>
    <t>osb30</t>
  </si>
  <si>
    <r>
      <t xml:space="preserve">hotel (1pers kamer)  €115        </t>
    </r>
    <r>
      <rPr>
        <sz val="11"/>
        <color rgb="FF00B050"/>
        <rFont val="Calibri"/>
        <family val="2"/>
        <scheme val="minor"/>
      </rPr>
      <t xml:space="preserve"> aantal&gt;</t>
    </r>
  </si>
  <si>
    <t>attentie niet mee reisende leden</t>
  </si>
  <si>
    <t>koffie/vlaai zondag Maastricht</t>
  </si>
  <si>
    <t xml:space="preserve">fooien  restaurant/wijnhuis? </t>
  </si>
  <si>
    <t>koffiebroodjes/versnapering bus</t>
  </si>
  <si>
    <t>Begroting goedgekeurd op de ALV 2015</t>
  </si>
  <si>
    <t>progn              totaal  €</t>
  </si>
  <si>
    <t>def    totaal €</t>
  </si>
  <si>
    <t>verschil</t>
  </si>
  <si>
    <t>saldo</t>
  </si>
  <si>
    <t>saldo cash</t>
  </si>
  <si>
    <t>cash opgenomen RABO 24-09-2015</t>
  </si>
  <si>
    <t>retour storting RABO 28-09-2015</t>
  </si>
  <si>
    <t xml:space="preserve">is vervallen </t>
  </si>
  <si>
    <t>zie cash transacties</t>
  </si>
  <si>
    <t>CASH TRANSACTIES</t>
  </si>
  <si>
    <r>
      <t xml:space="preserve">eigen bijdrage </t>
    </r>
    <r>
      <rPr>
        <b/>
        <sz val="11"/>
        <color theme="1"/>
        <rFont val="Calibri"/>
        <family val="2"/>
        <scheme val="minor"/>
      </rPr>
      <t>vast €30 p.p</t>
    </r>
    <r>
      <rPr>
        <sz val="11"/>
        <color theme="1"/>
        <rFont val="Calibri"/>
        <family val="2"/>
        <scheme val="minor"/>
      </rPr>
      <t xml:space="preserve"> (ex bestuur)</t>
    </r>
  </si>
  <si>
    <t>UITGAVEN</t>
  </si>
  <si>
    <t>in totaal factuur Kleinertz</t>
  </si>
  <si>
    <t>cash betaald Marienthal 1.290  , fooi 50</t>
  </si>
  <si>
    <t>cash betaald Brogsitter 544, fooi 56</t>
  </si>
  <si>
    <t>cash betaald Kleinertz fooi 60</t>
  </si>
  <si>
    <t>cash betaald Beuk buschauffeur fooi 50</t>
  </si>
  <si>
    <r>
      <t xml:space="preserve">in totaal factuur Dorint ad </t>
    </r>
    <r>
      <rPr>
        <sz val="11"/>
        <color theme="3" tint="0.39997558519241921"/>
        <rFont val="Calibri"/>
        <family val="2"/>
        <scheme val="minor"/>
      </rPr>
      <t>€2.665,--</t>
    </r>
    <r>
      <rPr>
        <sz val="11"/>
        <color theme="1"/>
        <rFont val="Calibri"/>
        <family val="2"/>
        <scheme val="minor"/>
      </rPr>
      <t xml:space="preserve"> betaald via RABO</t>
    </r>
  </si>
  <si>
    <t xml:space="preserve"> evenement kosten per persoon</t>
  </si>
  <si>
    <t>inclusief diner chauffeur (45 + frisdrank) betaald via RABO</t>
  </si>
  <si>
    <t>leden /  wijn 6, bloem 15 , all-in max €25,--, betaald via RABO</t>
  </si>
  <si>
    <t>divers</t>
  </si>
  <si>
    <t>kosten post</t>
  </si>
  <si>
    <t>inkomst vrijval 12.5/m, bijdrage 2.1/m</t>
  </si>
  <si>
    <t>saldo begroting ALV</t>
  </si>
  <si>
    <t>Definitieve afsluiting overschot</t>
  </si>
  <si>
    <t>overschot/tekort tov ALV begroting</t>
  </si>
  <si>
    <r>
      <t xml:space="preserve">koffie broodjes bus </t>
    </r>
    <r>
      <rPr>
        <sz val="11"/>
        <color rgb="FFFF0000"/>
        <rFont val="Calibri"/>
        <family val="2"/>
        <scheme val="minor"/>
      </rPr>
      <t>factuur nog te ontvangen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</si>
</sst>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Border="1"/>
    <xf numFmtId="0" fontId="0" fillId="0" borderId="5" xfId="0" applyBorder="1"/>
    <xf numFmtId="3" fontId="0" fillId="0" borderId="0" xfId="0" applyNumberFormat="1"/>
    <xf numFmtId="3" fontId="0" fillId="0" borderId="2" xfId="0" applyNumberFormat="1" applyBorder="1"/>
    <xf numFmtId="3" fontId="2" fillId="2" borderId="7" xfId="0" applyNumberFormat="1" applyFont="1" applyFill="1" applyBorder="1"/>
    <xf numFmtId="3" fontId="1" fillId="2" borderId="4" xfId="0" applyNumberFormat="1" applyFont="1" applyFill="1" applyBorder="1"/>
    <xf numFmtId="0" fontId="0" fillId="0" borderId="8" xfId="0" applyBorder="1"/>
    <xf numFmtId="0" fontId="0" fillId="0" borderId="9" xfId="0" applyBorder="1"/>
    <xf numFmtId="0" fontId="3" fillId="0" borderId="0" xfId="0" applyFont="1" applyBorder="1" applyAlignment="1">
      <alignment vertical="top"/>
    </xf>
    <xf numFmtId="3" fontId="3" fillId="0" borderId="0" xfId="0" applyNumberFormat="1" applyFont="1" applyBorder="1" applyAlignment="1">
      <alignment vertical="top"/>
    </xf>
    <xf numFmtId="3" fontId="0" fillId="0" borderId="10" xfId="0" applyNumberFormat="1" applyBorder="1"/>
    <xf numFmtId="0" fontId="0" fillId="0" borderId="2" xfId="0" applyBorder="1"/>
    <xf numFmtId="0" fontId="0" fillId="0" borderId="10" xfId="0" applyBorder="1"/>
    <xf numFmtId="3" fontId="0" fillId="0" borderId="11" xfId="0" applyNumberFormat="1" applyBorder="1"/>
    <xf numFmtId="3" fontId="5" fillId="0" borderId="1" xfId="0" applyNumberFormat="1" applyFont="1" applyBorder="1" applyProtection="1">
      <protection locked="0"/>
    </xf>
    <xf numFmtId="3" fontId="0" fillId="0" borderId="0" xfId="0" applyNumberFormat="1" applyBorder="1"/>
    <xf numFmtId="3" fontId="1" fillId="0" borderId="0" xfId="0" applyNumberFormat="1" applyFont="1" applyBorder="1"/>
    <xf numFmtId="3" fontId="0" fillId="0" borderId="0" xfId="0" applyNumberFormat="1" applyFill="1"/>
    <xf numFmtId="0" fontId="0" fillId="0" borderId="3" xfId="0" applyBorder="1"/>
    <xf numFmtId="0" fontId="1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vertical="top"/>
    </xf>
    <xf numFmtId="3" fontId="7" fillId="0" borderId="15" xfId="0" applyNumberFormat="1" applyFont="1" applyBorder="1" applyAlignment="1" applyProtection="1">
      <alignment horizontal="left"/>
      <protection locked="0"/>
    </xf>
    <xf numFmtId="0" fontId="8" fillId="0" borderId="6" xfId="0" applyFont="1" applyBorder="1" applyProtection="1">
      <protection locked="0"/>
    </xf>
    <xf numFmtId="3" fontId="8" fillId="0" borderId="14" xfId="0" applyNumberFormat="1" applyFont="1" applyBorder="1" applyProtection="1">
      <protection locked="0"/>
    </xf>
    <xf numFmtId="3" fontId="8" fillId="0" borderId="15" xfId="0" applyNumberFormat="1" applyFont="1" applyBorder="1" applyProtection="1">
      <protection locked="0"/>
    </xf>
    <xf numFmtId="3" fontId="8" fillId="0" borderId="16" xfId="0" applyNumberFormat="1" applyFont="1" applyBorder="1" applyProtection="1">
      <protection locked="0"/>
    </xf>
    <xf numFmtId="3" fontId="8" fillId="0" borderId="17" xfId="0" applyNumberFormat="1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8" fillId="2" borderId="3" xfId="0" applyFont="1" applyFill="1" applyBorder="1" applyAlignment="1">
      <alignment horizontal="center"/>
    </xf>
    <xf numFmtId="0" fontId="0" fillId="0" borderId="22" xfId="0" applyBorder="1"/>
    <xf numFmtId="0" fontId="0" fillId="0" borderId="25" xfId="0" applyBorder="1"/>
    <xf numFmtId="0" fontId="0" fillId="0" borderId="20" xfId="0" applyBorder="1"/>
    <xf numFmtId="0" fontId="0" fillId="0" borderId="19" xfId="0" applyFill="1" applyBorder="1"/>
    <xf numFmtId="3" fontId="1" fillId="2" borderId="1" xfId="0" applyNumberFormat="1" applyFont="1" applyFill="1" applyBorder="1"/>
    <xf numFmtId="1" fontId="0" fillId="0" borderId="0" xfId="0" applyNumberFormat="1"/>
    <xf numFmtId="1" fontId="3" fillId="0" borderId="0" xfId="0" applyNumberFormat="1" applyFont="1" applyBorder="1" applyAlignment="1">
      <alignment vertical="top"/>
    </xf>
    <xf numFmtId="1" fontId="0" fillId="0" borderId="0" xfId="0" applyNumberFormat="1" applyBorder="1"/>
    <xf numFmtId="1" fontId="0" fillId="0" borderId="20" xfId="0" applyNumberFormat="1" applyBorder="1"/>
    <xf numFmtId="1" fontId="0" fillId="0" borderId="2" xfId="0" applyNumberFormat="1" applyBorder="1"/>
    <xf numFmtId="1" fontId="1" fillId="0" borderId="1" xfId="0" applyNumberFormat="1" applyFont="1" applyBorder="1"/>
    <xf numFmtId="0" fontId="1" fillId="0" borderId="19" xfId="0" applyFont="1" applyBorder="1"/>
    <xf numFmtId="1" fontId="0" fillId="0" borderId="10" xfId="0" applyNumberFormat="1" applyBorder="1"/>
    <xf numFmtId="3" fontId="9" fillId="5" borderId="12" xfId="0" applyNumberFormat="1" applyFont="1" applyFill="1" applyBorder="1" applyAlignment="1">
      <alignment horizontal="center" wrapText="1"/>
    </xf>
    <xf numFmtId="3" fontId="0" fillId="5" borderId="23" xfId="0" applyNumberFormat="1" applyFill="1" applyBorder="1"/>
    <xf numFmtId="3" fontId="0" fillId="5" borderId="18" xfId="0" applyNumberFormat="1" applyFill="1" applyBorder="1"/>
    <xf numFmtId="3" fontId="10" fillId="5" borderId="18" xfId="0" applyNumberFormat="1" applyFont="1" applyFill="1" applyBorder="1"/>
    <xf numFmtId="3" fontId="0" fillId="5" borderId="27" xfId="0" applyNumberFormat="1" applyFill="1" applyBorder="1"/>
    <xf numFmtId="0" fontId="0" fillId="2" borderId="11" xfId="0" applyFill="1" applyBorder="1"/>
    <xf numFmtId="3" fontId="0" fillId="2" borderId="11" xfId="0" applyNumberFormat="1" applyFill="1" applyBorder="1"/>
    <xf numFmtId="1" fontId="3" fillId="0" borderId="27" xfId="0" applyNumberFormat="1" applyFont="1" applyBorder="1" applyAlignment="1">
      <alignment vertical="top" wrapText="1"/>
    </xf>
    <xf numFmtId="1" fontId="0" fillId="4" borderId="20" xfId="0" applyNumberFormat="1" applyFill="1" applyBorder="1"/>
    <xf numFmtId="1" fontId="1" fillId="5" borderId="3" xfId="0" applyNumberFormat="1" applyFont="1" applyFill="1" applyBorder="1"/>
    <xf numFmtId="0" fontId="1" fillId="5" borderId="28" xfId="0" applyFont="1" applyFill="1" applyBorder="1"/>
    <xf numFmtId="3" fontId="0" fillId="6" borderId="5" xfId="0" applyNumberFormat="1" applyFill="1" applyBorder="1"/>
    <xf numFmtId="3" fontId="0" fillId="6" borderId="26" xfId="0" applyNumberFormat="1" applyFill="1" applyBorder="1"/>
    <xf numFmtId="3" fontId="11" fillId="0" borderId="13" xfId="0" applyNumberFormat="1" applyFont="1" applyBorder="1" applyAlignment="1" applyProtection="1">
      <alignment wrapText="1"/>
      <protection locked="0"/>
    </xf>
    <xf numFmtId="3" fontId="12" fillId="0" borderId="13" xfId="0" applyNumberFormat="1" applyFont="1" applyBorder="1" applyAlignment="1">
      <alignment wrapText="1"/>
    </xf>
    <xf numFmtId="0" fontId="6" fillId="0" borderId="0" xfId="0" applyFont="1" applyFill="1" applyBorder="1" applyAlignment="1">
      <alignment vertical="top"/>
    </xf>
    <xf numFmtId="3" fontId="9" fillId="0" borderId="20" xfId="0" applyNumberFormat="1" applyFont="1" applyBorder="1" applyAlignment="1">
      <alignment horizontal="center" wrapText="1"/>
    </xf>
    <xf numFmtId="1" fontId="0" fillId="0" borderId="29" xfId="0" applyNumberFormat="1" applyBorder="1"/>
    <xf numFmtId="0" fontId="1" fillId="2" borderId="12" xfId="0" applyFont="1" applyFill="1" applyBorder="1" applyAlignment="1">
      <alignment horizontal="center"/>
    </xf>
    <xf numFmtId="0" fontId="0" fillId="0" borderId="21" xfId="0" applyBorder="1"/>
    <xf numFmtId="0" fontId="0" fillId="0" borderId="21" xfId="0" applyFill="1" applyBorder="1"/>
    <xf numFmtId="1" fontId="1" fillId="0" borderId="10" xfId="0" applyNumberFormat="1" applyFont="1" applyBorder="1"/>
    <xf numFmtId="1" fontId="0" fillId="0" borderId="27" xfId="0" applyNumberFormat="1" applyBorder="1"/>
    <xf numFmtId="0" fontId="0" fillId="0" borderId="23" xfId="0" applyFill="1" applyBorder="1"/>
    <xf numFmtId="3" fontId="0" fillId="7" borderId="4" xfId="0" applyNumberFormat="1" applyFill="1" applyBorder="1"/>
    <xf numFmtId="0" fontId="0" fillId="7" borderId="3" xfId="0" applyFill="1" applyBorder="1"/>
    <xf numFmtId="3" fontId="0" fillId="0" borderId="4" xfId="0" applyNumberFormat="1" applyFill="1" applyBorder="1"/>
    <xf numFmtId="3" fontId="1" fillId="3" borderId="1" xfId="0" applyNumberFormat="1" applyFont="1" applyFill="1" applyBorder="1"/>
    <xf numFmtId="3" fontId="1" fillId="9" borderId="20" xfId="0" applyNumberFormat="1" applyFont="1" applyFill="1" applyBorder="1"/>
    <xf numFmtId="3" fontId="0" fillId="8" borderId="2" xfId="0" applyNumberFormat="1" applyFill="1" applyBorder="1"/>
    <xf numFmtId="1" fontId="0" fillId="0" borderId="21" xfId="0" applyNumberFormat="1" applyBorder="1" applyAlignment="1">
      <alignment horizontal="left"/>
    </xf>
    <xf numFmtId="1" fontId="0" fillId="0" borderId="22" xfId="0" applyNumberFormat="1" applyBorder="1" applyAlignment="1">
      <alignment horizontal="left"/>
    </xf>
    <xf numFmtId="0" fontId="1" fillId="4" borderId="12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1" fontId="0" fillId="0" borderId="0" xfId="0" applyNumberFormat="1" applyBorder="1" applyAlignment="1">
      <alignment horizontal="left"/>
    </xf>
    <xf numFmtId="0" fontId="8" fillId="0" borderId="23" xfId="0" applyFont="1" applyFill="1" applyBorder="1" applyAlignment="1">
      <alignment horizontal="left"/>
    </xf>
    <xf numFmtId="0" fontId="8" fillId="0" borderId="24" xfId="0" applyFont="1" applyFill="1" applyBorder="1" applyAlignment="1">
      <alignment horizontal="left"/>
    </xf>
    <xf numFmtId="1" fontId="0" fillId="0" borderId="27" xfId="0" applyNumberFormat="1" applyBorder="1" applyAlignment="1">
      <alignment horizontal="left"/>
    </xf>
    <xf numFmtId="1" fontId="0" fillId="0" borderId="25" xfId="0" applyNumberFormat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24" xfId="0" applyFill="1" applyBorder="1" applyAlignment="1">
      <alignment horizontal="left"/>
    </xf>
  </cellXfs>
  <cellStyles count="1">
    <cellStyle name="Standaard" xfId="0" builtinId="0"/>
  </cellStyles>
  <dxfs count="6">
    <dxf>
      <fill>
        <patternFill>
          <bgColor rgb="FF92D050"/>
        </patternFill>
      </fill>
    </dxf>
    <dxf>
      <font>
        <color theme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zoomScale="90" zoomScaleNormal="90" workbookViewId="0">
      <selection activeCell="F6" sqref="F6:G6"/>
    </sheetView>
  </sheetViews>
  <sheetFormatPr defaultRowHeight="15" x14ac:dyDescent="0.25"/>
  <cols>
    <col min="1" max="1" width="35.42578125" customWidth="1"/>
    <col min="2" max="2" width="11" style="3" bestFit="1" customWidth="1"/>
    <col min="3" max="5" width="9.140625" style="3"/>
    <col min="6" max="6" width="9.140625" style="35" customWidth="1"/>
    <col min="7" max="7" width="58.42578125" customWidth="1"/>
    <col min="8" max="8" width="9.140625" style="3"/>
  </cols>
  <sheetData>
    <row r="1" spans="1:9" ht="15.75" thickBot="1" x14ac:dyDescent="0.3">
      <c r="A1" t="s">
        <v>17</v>
      </c>
    </row>
    <row r="2" spans="1:9" ht="24.75" customHeight="1" thickBot="1" x14ac:dyDescent="0.4">
      <c r="A2" s="7" t="s">
        <v>2</v>
      </c>
      <c r="B2" s="15">
        <v>34</v>
      </c>
      <c r="F2" s="36"/>
      <c r="G2" s="58"/>
      <c r="H2" s="10"/>
      <c r="I2" s="9"/>
    </row>
    <row r="3" spans="1:9" ht="23.25" customHeight="1" thickBot="1" x14ac:dyDescent="0.3">
      <c r="A3" s="61" t="s">
        <v>9</v>
      </c>
      <c r="B3" s="56" t="s">
        <v>6</v>
      </c>
      <c r="C3" s="57" t="s">
        <v>24</v>
      </c>
      <c r="D3" s="43" t="s">
        <v>25</v>
      </c>
      <c r="E3" s="59" t="s">
        <v>26</v>
      </c>
      <c r="F3" s="50"/>
      <c r="G3" s="31"/>
      <c r="I3" s="9"/>
    </row>
    <row r="4" spans="1:9" ht="15" customHeight="1" x14ac:dyDescent="0.25">
      <c r="A4" s="8" t="s">
        <v>0</v>
      </c>
      <c r="B4" s="24">
        <v>1800</v>
      </c>
      <c r="C4" s="54">
        <f>B4*1</f>
        <v>1800</v>
      </c>
      <c r="D4" s="44">
        <v>1820</v>
      </c>
      <c r="E4" s="14">
        <f>D4-C4</f>
        <v>20</v>
      </c>
      <c r="F4" s="73"/>
      <c r="G4" s="74"/>
    </row>
    <row r="5" spans="1:9" x14ac:dyDescent="0.25">
      <c r="A5" s="2" t="s">
        <v>3</v>
      </c>
      <c r="B5" s="25">
        <v>50</v>
      </c>
      <c r="C5" s="54">
        <f>B5*1</f>
        <v>50</v>
      </c>
      <c r="D5" s="45">
        <v>0</v>
      </c>
      <c r="E5" s="14">
        <f t="shared" ref="E5:E18" si="0">D5-C5</f>
        <v>-50</v>
      </c>
      <c r="F5" s="73"/>
      <c r="G5" s="74"/>
    </row>
    <row r="6" spans="1:9" x14ac:dyDescent="0.25">
      <c r="A6" s="2" t="s">
        <v>1</v>
      </c>
      <c r="B6" s="25">
        <v>115</v>
      </c>
      <c r="C6" s="54">
        <f>B6*1</f>
        <v>115</v>
      </c>
      <c r="D6" s="46">
        <v>115</v>
      </c>
      <c r="E6" s="14">
        <f t="shared" si="0"/>
        <v>0</v>
      </c>
      <c r="F6" s="73" t="s">
        <v>41</v>
      </c>
      <c r="G6" s="74"/>
    </row>
    <row r="7" spans="1:9" x14ac:dyDescent="0.25">
      <c r="A7" s="2" t="s">
        <v>4</v>
      </c>
      <c r="B7" s="25">
        <v>80</v>
      </c>
      <c r="C7" s="54">
        <f>B7*1</f>
        <v>80</v>
      </c>
      <c r="D7" s="45">
        <v>0</v>
      </c>
      <c r="E7" s="14">
        <f t="shared" si="0"/>
        <v>-80</v>
      </c>
      <c r="F7" s="73" t="s">
        <v>36</v>
      </c>
      <c r="G7" s="74"/>
    </row>
    <row r="8" spans="1:9" x14ac:dyDescent="0.25">
      <c r="A8" s="2" t="s">
        <v>7</v>
      </c>
      <c r="B8" s="25">
        <v>50</v>
      </c>
      <c r="C8" s="54">
        <f>B8*1</f>
        <v>50</v>
      </c>
      <c r="D8" s="45">
        <v>50</v>
      </c>
      <c r="E8" s="14">
        <f t="shared" si="0"/>
        <v>0</v>
      </c>
      <c r="F8" s="73" t="s">
        <v>32</v>
      </c>
      <c r="G8" s="74"/>
    </row>
    <row r="9" spans="1:9" x14ac:dyDescent="0.25">
      <c r="A9" s="2" t="s">
        <v>15</v>
      </c>
      <c r="B9" s="25">
        <v>145</v>
      </c>
      <c r="C9" s="54">
        <f>((B2-B10)/2)*B9</f>
        <v>2320</v>
      </c>
      <c r="D9" s="46">
        <v>2320</v>
      </c>
      <c r="E9" s="14">
        <f t="shared" si="0"/>
        <v>0</v>
      </c>
      <c r="F9" s="73" t="s">
        <v>41</v>
      </c>
      <c r="G9" s="74"/>
    </row>
    <row r="10" spans="1:9" x14ac:dyDescent="0.25">
      <c r="A10" s="2" t="s">
        <v>18</v>
      </c>
      <c r="B10" s="22">
        <v>2</v>
      </c>
      <c r="C10" s="54">
        <f>B6*B10</f>
        <v>230</v>
      </c>
      <c r="D10" s="46">
        <v>230</v>
      </c>
      <c r="E10" s="14">
        <f t="shared" si="0"/>
        <v>0</v>
      </c>
      <c r="F10" s="73" t="s">
        <v>41</v>
      </c>
      <c r="G10" s="74"/>
    </row>
    <row r="11" spans="1:9" x14ac:dyDescent="0.25">
      <c r="A11" s="2" t="s">
        <v>13</v>
      </c>
      <c r="B11" s="25">
        <v>40</v>
      </c>
      <c r="C11" s="54">
        <f>B2*B11</f>
        <v>1360</v>
      </c>
      <c r="D11" s="45">
        <v>1290</v>
      </c>
      <c r="E11" s="14">
        <f t="shared" si="0"/>
        <v>-70</v>
      </c>
      <c r="F11" s="73" t="s">
        <v>32</v>
      </c>
      <c r="G11" s="79"/>
      <c r="H11" s="62"/>
    </row>
    <row r="12" spans="1:9" x14ac:dyDescent="0.25">
      <c r="A12" s="2" t="s">
        <v>16</v>
      </c>
      <c r="B12" s="25">
        <v>16</v>
      </c>
      <c r="C12" s="54">
        <f>B12*B2</f>
        <v>544</v>
      </c>
      <c r="D12" s="45">
        <v>544</v>
      </c>
      <c r="E12" s="14">
        <f t="shared" si="0"/>
        <v>0</v>
      </c>
      <c r="F12" s="73" t="s">
        <v>32</v>
      </c>
      <c r="G12" s="79"/>
      <c r="H12" s="63"/>
    </row>
    <row r="13" spans="1:9" x14ac:dyDescent="0.25">
      <c r="A13" s="2" t="s">
        <v>14</v>
      </c>
      <c r="B13" s="25">
        <v>75</v>
      </c>
      <c r="C13" s="54">
        <f>B2*B13</f>
        <v>2550</v>
      </c>
      <c r="D13" s="45">
        <v>2608</v>
      </c>
      <c r="E13" s="14">
        <f t="shared" si="0"/>
        <v>58</v>
      </c>
      <c r="F13" s="73" t="s">
        <v>43</v>
      </c>
      <c r="G13" s="74"/>
      <c r="H13" s="1"/>
    </row>
    <row r="14" spans="1:9" x14ac:dyDescent="0.25">
      <c r="A14" s="28" t="s">
        <v>21</v>
      </c>
      <c r="B14" s="25">
        <v>100</v>
      </c>
      <c r="C14" s="54">
        <f>B14*1</f>
        <v>100</v>
      </c>
      <c r="D14" s="45">
        <v>166</v>
      </c>
      <c r="E14" s="14">
        <f t="shared" si="0"/>
        <v>66</v>
      </c>
      <c r="F14" s="73" t="s">
        <v>32</v>
      </c>
      <c r="G14" s="74"/>
      <c r="H14" s="16"/>
    </row>
    <row r="15" spans="1:9" x14ac:dyDescent="0.25">
      <c r="A15" s="28" t="s">
        <v>20</v>
      </c>
      <c r="B15" s="25">
        <v>0</v>
      </c>
      <c r="C15" s="54">
        <f>B15*B2</f>
        <v>0</v>
      </c>
      <c r="D15" s="45">
        <v>0</v>
      </c>
      <c r="E15" s="14">
        <f t="shared" si="0"/>
        <v>0</v>
      </c>
      <c r="F15" s="80" t="s">
        <v>31</v>
      </c>
      <c r="G15" s="81"/>
      <c r="H15" s="17"/>
    </row>
    <row r="16" spans="1:9" x14ac:dyDescent="0.25">
      <c r="A16" s="23" t="s">
        <v>19</v>
      </c>
      <c r="B16" s="26">
        <v>25</v>
      </c>
      <c r="C16" s="54">
        <f>B16*F16</f>
        <v>1050</v>
      </c>
      <c r="D16" s="45">
        <v>958</v>
      </c>
      <c r="E16" s="14">
        <f t="shared" si="0"/>
        <v>-92</v>
      </c>
      <c r="F16" s="51">
        <v>42</v>
      </c>
      <c r="G16" s="33" t="s">
        <v>44</v>
      </c>
    </row>
    <row r="17" spans="1:9" x14ac:dyDescent="0.25">
      <c r="A17" s="23" t="s">
        <v>45</v>
      </c>
      <c r="B17" s="26"/>
      <c r="C17" s="54">
        <f t="shared" ref="C17:C18" si="1">B17*1</f>
        <v>0</v>
      </c>
      <c r="D17" s="45"/>
      <c r="E17" s="14">
        <f t="shared" si="0"/>
        <v>0</v>
      </c>
      <c r="F17" s="82"/>
      <c r="G17" s="83"/>
      <c r="H17" s="16"/>
    </row>
    <row r="18" spans="1:9" ht="15" customHeight="1" thickBot="1" x14ac:dyDescent="0.3">
      <c r="A18" s="23" t="s">
        <v>22</v>
      </c>
      <c r="B18" s="27">
        <v>150</v>
      </c>
      <c r="C18" s="55">
        <f t="shared" si="1"/>
        <v>150</v>
      </c>
      <c r="D18" s="47">
        <v>50</v>
      </c>
      <c r="E18" s="14">
        <f t="shared" si="0"/>
        <v>-100</v>
      </c>
      <c r="F18" s="84" t="s">
        <v>51</v>
      </c>
      <c r="G18" s="85"/>
      <c r="H18" s="16"/>
      <c r="I18" s="1"/>
    </row>
    <row r="19" spans="1:9" ht="15" customHeight="1" thickBot="1" x14ac:dyDescent="0.3">
      <c r="A19" s="29" t="s">
        <v>8</v>
      </c>
      <c r="B19" s="5" t="s">
        <v>5</v>
      </c>
      <c r="C19" s="6">
        <f>SUM(C4:C18)</f>
        <v>10399</v>
      </c>
      <c r="D19" s="34">
        <f>SUM(D4:D18)</f>
        <v>10151</v>
      </c>
      <c r="E19" s="34">
        <f>SUM(E4:E18)</f>
        <v>-248</v>
      </c>
      <c r="F19" s="37"/>
      <c r="G19" s="1"/>
      <c r="H19" s="16"/>
    </row>
    <row r="20" spans="1:9" ht="15" customHeight="1" thickBot="1" x14ac:dyDescent="0.3"/>
    <row r="21" spans="1:9" ht="15.75" thickBot="1" x14ac:dyDescent="0.3">
      <c r="A21" s="20" t="s">
        <v>10</v>
      </c>
      <c r="B21" s="21"/>
      <c r="F21" s="75" t="s">
        <v>33</v>
      </c>
      <c r="G21" s="76"/>
    </row>
    <row r="22" spans="1:9" x14ac:dyDescent="0.25">
      <c r="A22" s="13" t="s">
        <v>11</v>
      </c>
      <c r="B22" s="11">
        <v>12500</v>
      </c>
      <c r="C22" s="18"/>
      <c r="D22" s="18"/>
      <c r="E22" s="18"/>
      <c r="F22" s="42">
        <v>2500</v>
      </c>
      <c r="G22" s="13" t="s">
        <v>29</v>
      </c>
    </row>
    <row r="23" spans="1:9" ht="15.75" thickBot="1" x14ac:dyDescent="0.3">
      <c r="A23" s="12" t="s">
        <v>34</v>
      </c>
      <c r="B23" s="4">
        <f>(B2*30)-180</f>
        <v>840</v>
      </c>
      <c r="F23" s="38">
        <v>-1340</v>
      </c>
      <c r="G23" s="32" t="s">
        <v>37</v>
      </c>
    </row>
    <row r="24" spans="1:9" ht="15.75" thickBot="1" x14ac:dyDescent="0.3">
      <c r="A24" s="68" t="s">
        <v>10</v>
      </c>
      <c r="B24" s="67">
        <f>SUM(B22:B23)</f>
        <v>13340</v>
      </c>
      <c r="F24" s="38">
        <v>-600</v>
      </c>
      <c r="G24" s="32" t="s">
        <v>38</v>
      </c>
    </row>
    <row r="25" spans="1:9" ht="15.75" thickBot="1" x14ac:dyDescent="0.3">
      <c r="A25" s="48" t="s">
        <v>35</v>
      </c>
      <c r="B25" s="49">
        <f>D19</f>
        <v>10151</v>
      </c>
      <c r="F25" s="38">
        <v>-60</v>
      </c>
      <c r="G25" s="32" t="s">
        <v>39</v>
      </c>
    </row>
    <row r="26" spans="1:9" ht="15.75" thickBot="1" x14ac:dyDescent="0.3">
      <c r="A26" s="19" t="s">
        <v>12</v>
      </c>
      <c r="B26" s="69">
        <f>B24-B25</f>
        <v>3189</v>
      </c>
      <c r="D26" s="16"/>
      <c r="E26" s="16"/>
      <c r="F26" s="60">
        <v>-50</v>
      </c>
      <c r="G26" s="32" t="s">
        <v>40</v>
      </c>
    </row>
    <row r="27" spans="1:9" x14ac:dyDescent="0.25">
      <c r="F27" s="64">
        <f>SUM(F22:F26)</f>
        <v>450</v>
      </c>
      <c r="G27" s="32" t="s">
        <v>27</v>
      </c>
    </row>
    <row r="28" spans="1:9" ht="15.75" thickBot="1" x14ac:dyDescent="0.3">
      <c r="A28" s="77" t="s">
        <v>23</v>
      </c>
      <c r="B28" s="78"/>
      <c r="F28" s="39">
        <v>-450</v>
      </c>
      <c r="G28" s="32" t="s">
        <v>30</v>
      </c>
    </row>
    <row r="29" spans="1:9" ht="15.75" thickBot="1" x14ac:dyDescent="0.3">
      <c r="A29" s="30" t="s">
        <v>46</v>
      </c>
      <c r="B29" s="14">
        <v>16450</v>
      </c>
      <c r="F29" s="40">
        <f>SUM(F27:F28)</f>
        <v>0</v>
      </c>
      <c r="G29" s="41" t="s">
        <v>28</v>
      </c>
    </row>
    <row r="30" spans="1:9" ht="15.75" thickBot="1" x14ac:dyDescent="0.3">
      <c r="A30" s="30" t="s">
        <v>47</v>
      </c>
      <c r="B30" s="14">
        <v>14600</v>
      </c>
    </row>
    <row r="31" spans="1:9" ht="15.75" thickBot="1" x14ac:dyDescent="0.3">
      <c r="A31" s="30" t="s">
        <v>48</v>
      </c>
      <c r="B31" s="71">
        <f>B30-B29</f>
        <v>-1850</v>
      </c>
      <c r="F31" s="52">
        <f>D19/B2</f>
        <v>298.55882352941177</v>
      </c>
      <c r="G31" s="53" t="s">
        <v>42</v>
      </c>
    </row>
    <row r="32" spans="1:9" ht="15.75" thickBot="1" x14ac:dyDescent="0.3">
      <c r="A32" s="65" t="s">
        <v>49</v>
      </c>
      <c r="B32" s="72">
        <f>B26</f>
        <v>3189</v>
      </c>
    </row>
    <row r="33" spans="1:2" ht="15.75" thickBot="1" x14ac:dyDescent="0.3">
      <c r="A33" s="66" t="s">
        <v>50</v>
      </c>
      <c r="B33" s="70">
        <f>B32-B31</f>
        <v>5039</v>
      </c>
    </row>
  </sheetData>
  <sheetProtection password="C97C" sheet="1" objects="1" scenarios="1"/>
  <mergeCells count="16">
    <mergeCell ref="F4:G4"/>
    <mergeCell ref="F5:G5"/>
    <mergeCell ref="F21:G21"/>
    <mergeCell ref="A28:B28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7:G17"/>
    <mergeCell ref="F18:G18"/>
  </mergeCells>
  <conditionalFormatting sqref="A23">
    <cfRule type="cellIs" dxfId="5" priority="18" operator="lessThan">
      <formula>0</formula>
    </cfRule>
  </conditionalFormatting>
  <conditionalFormatting sqref="D26:E26 B26">
    <cfRule type="cellIs" dxfId="4" priority="2" operator="greaterThan">
      <formula>0</formula>
    </cfRule>
    <cfRule type="cellIs" dxfId="3" priority="3" operator="lessThan">
      <formula>0</formula>
    </cfRule>
    <cfRule type="cellIs" dxfId="2" priority="4" operator="greaterThan">
      <formula>0</formula>
    </cfRule>
    <cfRule type="cellIs" dxfId="1" priority="6" operator="greaterThanOrEqual">
      <formula>0</formula>
    </cfRule>
    <cfRule type="cellIs" priority="7" operator="greaterThanOrEqual">
      <formula>0</formula>
    </cfRule>
  </conditionalFormatting>
  <conditionalFormatting sqref="B26">
    <cfRule type="cellIs" dxfId="0" priority="1" operator="greaterThan">
      <formula>0</formula>
    </cfRule>
  </conditionalFormatting>
  <pageMargins left="0.7" right="0.7" top="0.75" bottom="0.75" header="0.3" footer="0.3"/>
  <pageSetup paperSize="9" scale="8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catalani</dc:creator>
  <cp:lastModifiedBy>charles catalani</cp:lastModifiedBy>
  <cp:lastPrinted>2015-10-14T09:35:58Z</cp:lastPrinted>
  <dcterms:created xsi:type="dcterms:W3CDTF">2014-12-18T14:57:58Z</dcterms:created>
  <dcterms:modified xsi:type="dcterms:W3CDTF">2015-10-14T10:08:53Z</dcterms:modified>
</cp:coreProperties>
</file>